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gica.anic\Documents\S U Z A N A\P R O R A Č U N\RVI\ZA OBJAVU\"/>
    </mc:Choice>
  </mc:AlternateContent>
  <xr:revisionPtr revIDLastSave="0" documentId="13_ncr:1_{2076992B-D7C2-4339-949B-C16F96D1D71C}" xr6:coauthVersionLast="47" xr6:coauthVersionMax="47" xr10:uidLastSave="{00000000-0000-0000-0000-000000000000}"/>
  <bookViews>
    <workbookView xWindow="-120" yWindow="-120" windowWidth="29040" windowHeight="15840" xr2:uid="{E1DF0FA0-BE25-42E9-8438-D393A072BC0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28" i="1"/>
  <c r="D26" i="1"/>
  <c r="D31" i="1"/>
  <c r="D16" i="1"/>
  <c r="D18" i="1"/>
  <c r="D19" i="1"/>
  <c r="D14" i="1"/>
  <c r="G28" i="1"/>
  <c r="G26" i="1"/>
  <c r="F16" i="1"/>
  <c r="F28" i="1"/>
  <c r="F26" i="1"/>
  <c r="G16" i="1"/>
  <c r="E28" i="1"/>
  <c r="E26" i="1"/>
  <c r="D13" i="1"/>
  <c r="I31" i="1" l="1"/>
  <c r="H31" i="1"/>
  <c r="I30" i="1"/>
  <c r="H30" i="1"/>
  <c r="G29" i="1"/>
  <c r="F29" i="1"/>
  <c r="E29" i="1"/>
  <c r="D29" i="1"/>
  <c r="I28" i="1"/>
  <c r="H28" i="1"/>
  <c r="G27" i="1"/>
  <c r="F27" i="1"/>
  <c r="E27" i="1"/>
  <c r="D27" i="1"/>
  <c r="I26" i="1"/>
  <c r="H26" i="1"/>
  <c r="G25" i="1"/>
  <c r="F25" i="1"/>
  <c r="E25" i="1"/>
  <c r="D25" i="1"/>
  <c r="I19" i="1"/>
  <c r="H19" i="1"/>
  <c r="I18" i="1"/>
  <c r="H18" i="1"/>
  <c r="G17" i="1"/>
  <c r="F17" i="1"/>
  <c r="E17" i="1"/>
  <c r="D17" i="1"/>
  <c r="I16" i="1"/>
  <c r="H16" i="1"/>
  <c r="G15" i="1"/>
  <c r="F15" i="1"/>
  <c r="E15" i="1"/>
  <c r="D15" i="1"/>
  <c r="I14" i="1"/>
  <c r="H14" i="1"/>
  <c r="G13" i="1"/>
  <c r="F13" i="1"/>
  <c r="E13" i="1"/>
  <c r="E24" i="1" l="1"/>
  <c r="D24" i="1"/>
  <c r="G24" i="1"/>
  <c r="F24" i="1"/>
  <c r="E12" i="1"/>
  <c r="F12" i="1"/>
  <c r="D12" i="1"/>
  <c r="G12" i="1"/>
  <c r="I29" i="1"/>
  <c r="I17" i="1"/>
  <c r="I27" i="1"/>
  <c r="I25" i="1"/>
  <c r="I15" i="1"/>
  <c r="I13" i="1"/>
  <c r="H13" i="1"/>
  <c r="H15" i="1"/>
  <c r="H17" i="1"/>
  <c r="H25" i="1"/>
  <c r="H27" i="1"/>
  <c r="H29" i="1"/>
  <c r="H24" i="1" l="1"/>
  <c r="I24" i="1"/>
  <c r="H12" i="1"/>
  <c r="I12" i="1"/>
</calcChain>
</file>

<file path=xl/sharedStrings.xml><?xml version="1.0" encoding="utf-8"?>
<sst xmlns="http://schemas.openxmlformats.org/spreadsheetml/2006/main" count="51" uniqueCount="29">
  <si>
    <t>Godišnji izvještaj o izvršenju Financijskog plana za 2023. godinu</t>
  </si>
  <si>
    <t>Opći dio - Račun prihoda i rashoda prema izvorima financiranja</t>
  </si>
  <si>
    <t>BROJČANA OZNAKA I NAZIV</t>
  </si>
  <si>
    <t>IZVRŠENJE
2022.</t>
  </si>
  <si>
    <t>IZVORNI PLAN
2023.</t>
  </si>
  <si>
    <t>TEKUĆI PLAN
2023.</t>
  </si>
  <si>
    <t>OSTVARENJE /
IZVRŠENJE 2023.</t>
  </si>
  <si>
    <t>INDEKS 
IZVRŠENJA
2023./2022.</t>
  </si>
  <si>
    <t>INDEKS 
IZVRŠENJA
FP - 2023.</t>
  </si>
  <si>
    <t>1.</t>
  </si>
  <si>
    <t>2.</t>
  </si>
  <si>
    <t>3.</t>
  </si>
  <si>
    <t>4.</t>
  </si>
  <si>
    <t>5.</t>
  </si>
  <si>
    <t>6.</t>
  </si>
  <si>
    <t>7.(6/3*100)</t>
  </si>
  <si>
    <t>8.(6/5*100)</t>
  </si>
  <si>
    <t>SVEUKUPNO PRIHODI</t>
  </si>
  <si>
    <t>Izvor 1. OPĆI PRIHODI I PRIMICI</t>
  </si>
  <si>
    <t>Izvor 1.1. OPĆI PRIHODI I PRIMICI</t>
  </si>
  <si>
    <t>Izvor 4. PRIHODI ZA POSEBNE NAMJENE</t>
  </si>
  <si>
    <t>Izvor 4.3. OSTALI PRIHODI ZA POSEBNE NAMJENE</t>
  </si>
  <si>
    <t>Izvor 5. POMOĆI</t>
  </si>
  <si>
    <t>Izvor 5.1. POMOĆI OD INOZEMNIH VLADA I TIJELA EU</t>
  </si>
  <si>
    <t>Izvor 5.2. POMOĆI IZ DRUGIH PRORAČUNA</t>
  </si>
  <si>
    <t>SVEUKUPNO RASHODI</t>
  </si>
  <si>
    <t>GRADSKO KAZALIŠTE ŽAR PTICA</t>
  </si>
  <si>
    <t>BIJENIČKA CESTA 97</t>
  </si>
  <si>
    <t>OIB: 84398178962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</si>
</sst>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#,##0.00"/>
    <numFmt numFmtId="165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.95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164" fontId="4" fillId="0" borderId="2" xfId="0" applyNumberFormat="1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6" fillId="0" borderId="0" xfId="0" applyNumberFormat="1" applyFont="1"/>
    <xf numFmtId="0" fontId="1" fillId="0" borderId="0" xfId="0" applyFont="1" applyAlignment="1">
      <alignment vertical="top" wrapText="1" readingOrder="1"/>
    </xf>
    <xf numFmtId="0" fontId="0" fillId="0" borderId="0" xfId="0"/>
    <xf numFmtId="0" fontId="2" fillId="0" borderId="0" xfId="0" applyFont="1" applyAlignment="1">
      <alignment horizontal="left" vertical="top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7" fillId="3" borderId="0" xfId="0" applyFont="1" applyFill="1" applyAlignment="1">
      <alignment vertical="center" wrapText="1" readingOrder="1"/>
    </xf>
    <xf numFmtId="0" fontId="8" fillId="4" borderId="0" xfId="0" applyFont="1" applyFill="1" applyAlignment="1">
      <alignment vertical="center"/>
    </xf>
    <xf numFmtId="164" fontId="7" fillId="3" borderId="0" xfId="0" applyNumberFormat="1" applyFont="1" applyFill="1" applyAlignment="1">
      <alignment vertical="center" wrapText="1" readingOrder="1"/>
    </xf>
    <xf numFmtId="164" fontId="7" fillId="3" borderId="0" xfId="0" applyNumberFormat="1" applyFont="1" applyFill="1" applyAlignment="1">
      <alignment horizontal="center" vertical="center" wrapText="1" readingOrder="1"/>
    </xf>
    <xf numFmtId="0" fontId="7" fillId="5" borderId="0" xfId="0" applyFont="1" applyFill="1" applyAlignment="1">
      <alignment vertical="center" wrapText="1" readingOrder="1"/>
    </xf>
    <xf numFmtId="0" fontId="9" fillId="6" borderId="0" xfId="0" applyFont="1" applyFill="1" applyAlignment="1">
      <alignment vertical="center"/>
    </xf>
    <xf numFmtId="164" fontId="7" fillId="5" borderId="0" xfId="0" applyNumberFormat="1" applyFont="1" applyFill="1" applyAlignment="1">
      <alignment vertical="center" wrapText="1" readingOrder="1"/>
    </xf>
    <xf numFmtId="164" fontId="7" fillId="5" borderId="0" xfId="0" applyNumberFormat="1" applyFont="1" applyFill="1" applyAlignment="1">
      <alignment horizontal="center" vertical="center" wrapText="1" readingOrder="1"/>
    </xf>
    <xf numFmtId="0" fontId="7" fillId="7" borderId="0" xfId="0" applyFont="1" applyFill="1" applyAlignment="1">
      <alignment vertical="center" wrapText="1" readingOrder="1"/>
    </xf>
    <xf numFmtId="0" fontId="8" fillId="8" borderId="0" xfId="0" applyFont="1" applyFill="1" applyAlignment="1">
      <alignment vertical="center"/>
    </xf>
    <xf numFmtId="164" fontId="7" fillId="7" borderId="0" xfId="0" applyNumberFormat="1" applyFont="1" applyFill="1" applyAlignment="1">
      <alignment vertical="center" wrapText="1" readingOrder="1"/>
    </xf>
    <xf numFmtId="164" fontId="7" fillId="7" borderId="0" xfId="0" applyNumberFormat="1" applyFont="1" applyFill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3C506-21DE-41D4-A01A-686221FAB8A2}">
  <dimension ref="A2:O31"/>
  <sheetViews>
    <sheetView tabSelected="1" workbookViewId="0">
      <selection activeCell="R15" sqref="R15"/>
    </sheetView>
  </sheetViews>
  <sheetFormatPr defaultRowHeight="15" x14ac:dyDescent="0.25"/>
  <cols>
    <col min="1" max="1" width="6.7109375" customWidth="1"/>
    <col min="2" max="2" width="8" customWidth="1"/>
    <col min="3" max="3" width="26.7109375" customWidth="1"/>
    <col min="4" max="7" width="15.140625" customWidth="1"/>
    <col min="8" max="8" width="15.140625" style="9" customWidth="1"/>
    <col min="9" max="9" width="13.140625" style="9" customWidth="1"/>
    <col min="15" max="15" width="10.7109375" bestFit="1" customWidth="1"/>
    <col min="257" max="257" width="6.7109375" customWidth="1"/>
    <col min="258" max="258" width="8" customWidth="1"/>
    <col min="259" max="259" width="26.7109375" customWidth="1"/>
    <col min="260" max="264" width="15.140625" customWidth="1"/>
    <col min="265" max="265" width="13.140625" customWidth="1"/>
    <col min="513" max="513" width="6.7109375" customWidth="1"/>
    <col min="514" max="514" width="8" customWidth="1"/>
    <col min="515" max="515" width="26.7109375" customWidth="1"/>
    <col min="516" max="520" width="15.140625" customWidth="1"/>
    <col min="521" max="521" width="13.140625" customWidth="1"/>
    <col min="769" max="769" width="6.7109375" customWidth="1"/>
    <col min="770" max="770" width="8" customWidth="1"/>
    <col min="771" max="771" width="26.7109375" customWidth="1"/>
    <col min="772" max="776" width="15.140625" customWidth="1"/>
    <col min="777" max="777" width="13.140625" customWidth="1"/>
    <col min="1025" max="1025" width="6.7109375" customWidth="1"/>
    <col min="1026" max="1026" width="8" customWidth="1"/>
    <col min="1027" max="1027" width="26.7109375" customWidth="1"/>
    <col min="1028" max="1032" width="15.140625" customWidth="1"/>
    <col min="1033" max="1033" width="13.140625" customWidth="1"/>
    <col min="1281" max="1281" width="6.7109375" customWidth="1"/>
    <col min="1282" max="1282" width="8" customWidth="1"/>
    <col min="1283" max="1283" width="26.7109375" customWidth="1"/>
    <col min="1284" max="1288" width="15.140625" customWidth="1"/>
    <col min="1289" max="1289" width="13.140625" customWidth="1"/>
    <col min="1537" max="1537" width="6.7109375" customWidth="1"/>
    <col min="1538" max="1538" width="8" customWidth="1"/>
    <col min="1539" max="1539" width="26.7109375" customWidth="1"/>
    <col min="1540" max="1544" width="15.140625" customWidth="1"/>
    <col min="1545" max="1545" width="13.140625" customWidth="1"/>
    <col min="1793" max="1793" width="6.7109375" customWidth="1"/>
    <col min="1794" max="1794" width="8" customWidth="1"/>
    <col min="1795" max="1795" width="26.7109375" customWidth="1"/>
    <col min="1796" max="1800" width="15.140625" customWidth="1"/>
    <col min="1801" max="1801" width="13.140625" customWidth="1"/>
    <col min="2049" max="2049" width="6.7109375" customWidth="1"/>
    <col min="2050" max="2050" width="8" customWidth="1"/>
    <col min="2051" max="2051" width="26.7109375" customWidth="1"/>
    <col min="2052" max="2056" width="15.140625" customWidth="1"/>
    <col min="2057" max="2057" width="13.140625" customWidth="1"/>
    <col min="2305" max="2305" width="6.7109375" customWidth="1"/>
    <col min="2306" max="2306" width="8" customWidth="1"/>
    <col min="2307" max="2307" width="26.7109375" customWidth="1"/>
    <col min="2308" max="2312" width="15.140625" customWidth="1"/>
    <col min="2313" max="2313" width="13.140625" customWidth="1"/>
    <col min="2561" max="2561" width="6.7109375" customWidth="1"/>
    <col min="2562" max="2562" width="8" customWidth="1"/>
    <col min="2563" max="2563" width="26.7109375" customWidth="1"/>
    <col min="2564" max="2568" width="15.140625" customWidth="1"/>
    <col min="2569" max="2569" width="13.140625" customWidth="1"/>
    <col min="2817" max="2817" width="6.7109375" customWidth="1"/>
    <col min="2818" max="2818" width="8" customWidth="1"/>
    <col min="2819" max="2819" width="26.7109375" customWidth="1"/>
    <col min="2820" max="2824" width="15.140625" customWidth="1"/>
    <col min="2825" max="2825" width="13.140625" customWidth="1"/>
    <col min="3073" max="3073" width="6.7109375" customWidth="1"/>
    <col min="3074" max="3074" width="8" customWidth="1"/>
    <col min="3075" max="3075" width="26.7109375" customWidth="1"/>
    <col min="3076" max="3080" width="15.140625" customWidth="1"/>
    <col min="3081" max="3081" width="13.140625" customWidth="1"/>
    <col min="3329" max="3329" width="6.7109375" customWidth="1"/>
    <col min="3330" max="3330" width="8" customWidth="1"/>
    <col min="3331" max="3331" width="26.7109375" customWidth="1"/>
    <col min="3332" max="3336" width="15.140625" customWidth="1"/>
    <col min="3337" max="3337" width="13.140625" customWidth="1"/>
    <col min="3585" max="3585" width="6.7109375" customWidth="1"/>
    <col min="3586" max="3586" width="8" customWidth="1"/>
    <col min="3587" max="3587" width="26.7109375" customWidth="1"/>
    <col min="3588" max="3592" width="15.140625" customWidth="1"/>
    <col min="3593" max="3593" width="13.140625" customWidth="1"/>
    <col min="3841" max="3841" width="6.7109375" customWidth="1"/>
    <col min="3842" max="3842" width="8" customWidth="1"/>
    <col min="3843" max="3843" width="26.7109375" customWidth="1"/>
    <col min="3844" max="3848" width="15.140625" customWidth="1"/>
    <col min="3849" max="3849" width="13.140625" customWidth="1"/>
    <col min="4097" max="4097" width="6.7109375" customWidth="1"/>
    <col min="4098" max="4098" width="8" customWidth="1"/>
    <col min="4099" max="4099" width="26.7109375" customWidth="1"/>
    <col min="4100" max="4104" width="15.140625" customWidth="1"/>
    <col min="4105" max="4105" width="13.140625" customWidth="1"/>
    <col min="4353" max="4353" width="6.7109375" customWidth="1"/>
    <col min="4354" max="4354" width="8" customWidth="1"/>
    <col min="4355" max="4355" width="26.7109375" customWidth="1"/>
    <col min="4356" max="4360" width="15.140625" customWidth="1"/>
    <col min="4361" max="4361" width="13.140625" customWidth="1"/>
    <col min="4609" max="4609" width="6.7109375" customWidth="1"/>
    <col min="4610" max="4610" width="8" customWidth="1"/>
    <col min="4611" max="4611" width="26.7109375" customWidth="1"/>
    <col min="4612" max="4616" width="15.140625" customWidth="1"/>
    <col min="4617" max="4617" width="13.140625" customWidth="1"/>
    <col min="4865" max="4865" width="6.7109375" customWidth="1"/>
    <col min="4866" max="4866" width="8" customWidth="1"/>
    <col min="4867" max="4867" width="26.7109375" customWidth="1"/>
    <col min="4868" max="4872" width="15.140625" customWidth="1"/>
    <col min="4873" max="4873" width="13.140625" customWidth="1"/>
    <col min="5121" max="5121" width="6.7109375" customWidth="1"/>
    <col min="5122" max="5122" width="8" customWidth="1"/>
    <col min="5123" max="5123" width="26.7109375" customWidth="1"/>
    <col min="5124" max="5128" width="15.140625" customWidth="1"/>
    <col min="5129" max="5129" width="13.140625" customWidth="1"/>
    <col min="5377" max="5377" width="6.7109375" customWidth="1"/>
    <col min="5378" max="5378" width="8" customWidth="1"/>
    <col min="5379" max="5379" width="26.7109375" customWidth="1"/>
    <col min="5380" max="5384" width="15.140625" customWidth="1"/>
    <col min="5385" max="5385" width="13.140625" customWidth="1"/>
    <col min="5633" max="5633" width="6.7109375" customWidth="1"/>
    <col min="5634" max="5634" width="8" customWidth="1"/>
    <col min="5635" max="5635" width="26.7109375" customWidth="1"/>
    <col min="5636" max="5640" width="15.140625" customWidth="1"/>
    <col min="5641" max="5641" width="13.140625" customWidth="1"/>
    <col min="5889" max="5889" width="6.7109375" customWidth="1"/>
    <col min="5890" max="5890" width="8" customWidth="1"/>
    <col min="5891" max="5891" width="26.7109375" customWidth="1"/>
    <col min="5892" max="5896" width="15.140625" customWidth="1"/>
    <col min="5897" max="5897" width="13.140625" customWidth="1"/>
    <col min="6145" max="6145" width="6.7109375" customWidth="1"/>
    <col min="6146" max="6146" width="8" customWidth="1"/>
    <col min="6147" max="6147" width="26.7109375" customWidth="1"/>
    <col min="6148" max="6152" width="15.140625" customWidth="1"/>
    <col min="6153" max="6153" width="13.140625" customWidth="1"/>
    <col min="6401" max="6401" width="6.7109375" customWidth="1"/>
    <col min="6402" max="6402" width="8" customWidth="1"/>
    <col min="6403" max="6403" width="26.7109375" customWidth="1"/>
    <col min="6404" max="6408" width="15.140625" customWidth="1"/>
    <col min="6409" max="6409" width="13.140625" customWidth="1"/>
    <col min="6657" max="6657" width="6.7109375" customWidth="1"/>
    <col min="6658" max="6658" width="8" customWidth="1"/>
    <col min="6659" max="6659" width="26.7109375" customWidth="1"/>
    <col min="6660" max="6664" width="15.140625" customWidth="1"/>
    <col min="6665" max="6665" width="13.140625" customWidth="1"/>
    <col min="6913" max="6913" width="6.7109375" customWidth="1"/>
    <col min="6914" max="6914" width="8" customWidth="1"/>
    <col min="6915" max="6915" width="26.7109375" customWidth="1"/>
    <col min="6916" max="6920" width="15.140625" customWidth="1"/>
    <col min="6921" max="6921" width="13.140625" customWidth="1"/>
    <col min="7169" max="7169" width="6.7109375" customWidth="1"/>
    <col min="7170" max="7170" width="8" customWidth="1"/>
    <col min="7171" max="7171" width="26.7109375" customWidth="1"/>
    <col min="7172" max="7176" width="15.140625" customWidth="1"/>
    <col min="7177" max="7177" width="13.140625" customWidth="1"/>
    <col min="7425" max="7425" width="6.7109375" customWidth="1"/>
    <col min="7426" max="7426" width="8" customWidth="1"/>
    <col min="7427" max="7427" width="26.7109375" customWidth="1"/>
    <col min="7428" max="7432" width="15.140625" customWidth="1"/>
    <col min="7433" max="7433" width="13.140625" customWidth="1"/>
    <col min="7681" max="7681" width="6.7109375" customWidth="1"/>
    <col min="7682" max="7682" width="8" customWidth="1"/>
    <col min="7683" max="7683" width="26.7109375" customWidth="1"/>
    <col min="7684" max="7688" width="15.140625" customWidth="1"/>
    <col min="7689" max="7689" width="13.140625" customWidth="1"/>
    <col min="7937" max="7937" width="6.7109375" customWidth="1"/>
    <col min="7938" max="7938" width="8" customWidth="1"/>
    <col min="7939" max="7939" width="26.7109375" customWidth="1"/>
    <col min="7940" max="7944" width="15.140625" customWidth="1"/>
    <col min="7945" max="7945" width="13.140625" customWidth="1"/>
    <col min="8193" max="8193" width="6.7109375" customWidth="1"/>
    <col min="8194" max="8194" width="8" customWidth="1"/>
    <col min="8195" max="8195" width="26.7109375" customWidth="1"/>
    <col min="8196" max="8200" width="15.140625" customWidth="1"/>
    <col min="8201" max="8201" width="13.140625" customWidth="1"/>
    <col min="8449" max="8449" width="6.7109375" customWidth="1"/>
    <col min="8450" max="8450" width="8" customWidth="1"/>
    <col min="8451" max="8451" width="26.7109375" customWidth="1"/>
    <col min="8452" max="8456" width="15.140625" customWidth="1"/>
    <col min="8457" max="8457" width="13.140625" customWidth="1"/>
    <col min="8705" max="8705" width="6.7109375" customWidth="1"/>
    <col min="8706" max="8706" width="8" customWidth="1"/>
    <col min="8707" max="8707" width="26.7109375" customWidth="1"/>
    <col min="8708" max="8712" width="15.140625" customWidth="1"/>
    <col min="8713" max="8713" width="13.140625" customWidth="1"/>
    <col min="8961" max="8961" width="6.7109375" customWidth="1"/>
    <col min="8962" max="8962" width="8" customWidth="1"/>
    <col min="8963" max="8963" width="26.7109375" customWidth="1"/>
    <col min="8964" max="8968" width="15.140625" customWidth="1"/>
    <col min="8969" max="8969" width="13.140625" customWidth="1"/>
    <col min="9217" max="9217" width="6.7109375" customWidth="1"/>
    <col min="9218" max="9218" width="8" customWidth="1"/>
    <col min="9219" max="9219" width="26.7109375" customWidth="1"/>
    <col min="9220" max="9224" width="15.140625" customWidth="1"/>
    <col min="9225" max="9225" width="13.140625" customWidth="1"/>
    <col min="9473" max="9473" width="6.7109375" customWidth="1"/>
    <col min="9474" max="9474" width="8" customWidth="1"/>
    <col min="9475" max="9475" width="26.7109375" customWidth="1"/>
    <col min="9476" max="9480" width="15.140625" customWidth="1"/>
    <col min="9481" max="9481" width="13.140625" customWidth="1"/>
    <col min="9729" max="9729" width="6.7109375" customWidth="1"/>
    <col min="9730" max="9730" width="8" customWidth="1"/>
    <col min="9731" max="9731" width="26.7109375" customWidth="1"/>
    <col min="9732" max="9736" width="15.140625" customWidth="1"/>
    <col min="9737" max="9737" width="13.140625" customWidth="1"/>
    <col min="9985" max="9985" width="6.7109375" customWidth="1"/>
    <col min="9986" max="9986" width="8" customWidth="1"/>
    <col min="9987" max="9987" width="26.7109375" customWidth="1"/>
    <col min="9988" max="9992" width="15.140625" customWidth="1"/>
    <col min="9993" max="9993" width="13.140625" customWidth="1"/>
    <col min="10241" max="10241" width="6.7109375" customWidth="1"/>
    <col min="10242" max="10242" width="8" customWidth="1"/>
    <col min="10243" max="10243" width="26.7109375" customWidth="1"/>
    <col min="10244" max="10248" width="15.140625" customWidth="1"/>
    <col min="10249" max="10249" width="13.140625" customWidth="1"/>
    <col min="10497" max="10497" width="6.7109375" customWidth="1"/>
    <col min="10498" max="10498" width="8" customWidth="1"/>
    <col min="10499" max="10499" width="26.7109375" customWidth="1"/>
    <col min="10500" max="10504" width="15.140625" customWidth="1"/>
    <col min="10505" max="10505" width="13.140625" customWidth="1"/>
    <col min="10753" max="10753" width="6.7109375" customWidth="1"/>
    <col min="10754" max="10754" width="8" customWidth="1"/>
    <col min="10755" max="10755" width="26.7109375" customWidth="1"/>
    <col min="10756" max="10760" width="15.140625" customWidth="1"/>
    <col min="10761" max="10761" width="13.140625" customWidth="1"/>
    <col min="11009" max="11009" width="6.7109375" customWidth="1"/>
    <col min="11010" max="11010" width="8" customWidth="1"/>
    <col min="11011" max="11011" width="26.7109375" customWidth="1"/>
    <col min="11012" max="11016" width="15.140625" customWidth="1"/>
    <col min="11017" max="11017" width="13.140625" customWidth="1"/>
    <col min="11265" max="11265" width="6.7109375" customWidth="1"/>
    <col min="11266" max="11266" width="8" customWidth="1"/>
    <col min="11267" max="11267" width="26.7109375" customWidth="1"/>
    <col min="11268" max="11272" width="15.140625" customWidth="1"/>
    <col min="11273" max="11273" width="13.140625" customWidth="1"/>
    <col min="11521" max="11521" width="6.7109375" customWidth="1"/>
    <col min="11522" max="11522" width="8" customWidth="1"/>
    <col min="11523" max="11523" width="26.7109375" customWidth="1"/>
    <col min="11524" max="11528" width="15.140625" customWidth="1"/>
    <col min="11529" max="11529" width="13.140625" customWidth="1"/>
    <col min="11777" max="11777" width="6.7109375" customWidth="1"/>
    <col min="11778" max="11778" width="8" customWidth="1"/>
    <col min="11779" max="11779" width="26.7109375" customWidth="1"/>
    <col min="11780" max="11784" width="15.140625" customWidth="1"/>
    <col min="11785" max="11785" width="13.140625" customWidth="1"/>
    <col min="12033" max="12033" width="6.7109375" customWidth="1"/>
    <col min="12034" max="12034" width="8" customWidth="1"/>
    <col min="12035" max="12035" width="26.7109375" customWidth="1"/>
    <col min="12036" max="12040" width="15.140625" customWidth="1"/>
    <col min="12041" max="12041" width="13.140625" customWidth="1"/>
    <col min="12289" max="12289" width="6.7109375" customWidth="1"/>
    <col min="12290" max="12290" width="8" customWidth="1"/>
    <col min="12291" max="12291" width="26.7109375" customWidth="1"/>
    <col min="12292" max="12296" width="15.140625" customWidth="1"/>
    <col min="12297" max="12297" width="13.140625" customWidth="1"/>
    <col min="12545" max="12545" width="6.7109375" customWidth="1"/>
    <col min="12546" max="12546" width="8" customWidth="1"/>
    <col min="12547" max="12547" width="26.7109375" customWidth="1"/>
    <col min="12548" max="12552" width="15.140625" customWidth="1"/>
    <col min="12553" max="12553" width="13.140625" customWidth="1"/>
    <col min="12801" max="12801" width="6.7109375" customWidth="1"/>
    <col min="12802" max="12802" width="8" customWidth="1"/>
    <col min="12803" max="12803" width="26.7109375" customWidth="1"/>
    <col min="12804" max="12808" width="15.140625" customWidth="1"/>
    <col min="12809" max="12809" width="13.140625" customWidth="1"/>
    <col min="13057" max="13057" width="6.7109375" customWidth="1"/>
    <col min="13058" max="13058" width="8" customWidth="1"/>
    <col min="13059" max="13059" width="26.7109375" customWidth="1"/>
    <col min="13060" max="13064" width="15.140625" customWidth="1"/>
    <col min="13065" max="13065" width="13.140625" customWidth="1"/>
    <col min="13313" max="13313" width="6.7109375" customWidth="1"/>
    <col min="13314" max="13314" width="8" customWidth="1"/>
    <col min="13315" max="13315" width="26.7109375" customWidth="1"/>
    <col min="13316" max="13320" width="15.140625" customWidth="1"/>
    <col min="13321" max="13321" width="13.140625" customWidth="1"/>
    <col min="13569" max="13569" width="6.7109375" customWidth="1"/>
    <col min="13570" max="13570" width="8" customWidth="1"/>
    <col min="13571" max="13571" width="26.7109375" customWidth="1"/>
    <col min="13572" max="13576" width="15.140625" customWidth="1"/>
    <col min="13577" max="13577" width="13.140625" customWidth="1"/>
    <col min="13825" max="13825" width="6.7109375" customWidth="1"/>
    <col min="13826" max="13826" width="8" customWidth="1"/>
    <col min="13827" max="13827" width="26.7109375" customWidth="1"/>
    <col min="13828" max="13832" width="15.140625" customWidth="1"/>
    <col min="13833" max="13833" width="13.140625" customWidth="1"/>
    <col min="14081" max="14081" width="6.7109375" customWidth="1"/>
    <col min="14082" max="14082" width="8" customWidth="1"/>
    <col min="14083" max="14083" width="26.7109375" customWidth="1"/>
    <col min="14084" max="14088" width="15.140625" customWidth="1"/>
    <col min="14089" max="14089" width="13.140625" customWidth="1"/>
    <col min="14337" max="14337" width="6.7109375" customWidth="1"/>
    <col min="14338" max="14338" width="8" customWidth="1"/>
    <col min="14339" max="14339" width="26.7109375" customWidth="1"/>
    <col min="14340" max="14344" width="15.140625" customWidth="1"/>
    <col min="14345" max="14345" width="13.140625" customWidth="1"/>
    <col min="14593" max="14593" width="6.7109375" customWidth="1"/>
    <col min="14594" max="14594" width="8" customWidth="1"/>
    <col min="14595" max="14595" width="26.7109375" customWidth="1"/>
    <col min="14596" max="14600" width="15.140625" customWidth="1"/>
    <col min="14601" max="14601" width="13.140625" customWidth="1"/>
    <col min="14849" max="14849" width="6.7109375" customWidth="1"/>
    <col min="14850" max="14850" width="8" customWidth="1"/>
    <col min="14851" max="14851" width="26.7109375" customWidth="1"/>
    <col min="14852" max="14856" width="15.140625" customWidth="1"/>
    <col min="14857" max="14857" width="13.140625" customWidth="1"/>
    <col min="15105" max="15105" width="6.7109375" customWidth="1"/>
    <col min="15106" max="15106" width="8" customWidth="1"/>
    <col min="15107" max="15107" width="26.7109375" customWidth="1"/>
    <col min="15108" max="15112" width="15.140625" customWidth="1"/>
    <col min="15113" max="15113" width="13.140625" customWidth="1"/>
    <col min="15361" max="15361" width="6.7109375" customWidth="1"/>
    <col min="15362" max="15362" width="8" customWidth="1"/>
    <col min="15363" max="15363" width="26.7109375" customWidth="1"/>
    <col min="15364" max="15368" width="15.140625" customWidth="1"/>
    <col min="15369" max="15369" width="13.140625" customWidth="1"/>
    <col min="15617" max="15617" width="6.7109375" customWidth="1"/>
    <col min="15618" max="15618" width="8" customWidth="1"/>
    <col min="15619" max="15619" width="26.7109375" customWidth="1"/>
    <col min="15620" max="15624" width="15.140625" customWidth="1"/>
    <col min="15625" max="15625" width="13.140625" customWidth="1"/>
    <col min="15873" max="15873" width="6.7109375" customWidth="1"/>
    <col min="15874" max="15874" width="8" customWidth="1"/>
    <col min="15875" max="15875" width="26.7109375" customWidth="1"/>
    <col min="15876" max="15880" width="15.140625" customWidth="1"/>
    <col min="15881" max="15881" width="13.140625" customWidth="1"/>
    <col min="16129" max="16129" width="6.7109375" customWidth="1"/>
    <col min="16130" max="16130" width="8" customWidth="1"/>
    <col min="16131" max="16131" width="26.7109375" customWidth="1"/>
    <col min="16132" max="16136" width="15.140625" customWidth="1"/>
    <col min="16137" max="16137" width="13.140625" customWidth="1"/>
  </cols>
  <sheetData>
    <row r="2" spans="1:15" x14ac:dyDescent="0.25">
      <c r="A2" s="12" t="s">
        <v>26</v>
      </c>
      <c r="B2" s="13"/>
      <c r="C2" s="13"/>
    </row>
    <row r="3" spans="1:15" x14ac:dyDescent="0.25">
      <c r="A3" s="12" t="s">
        <v>27</v>
      </c>
      <c r="B3" s="13"/>
      <c r="C3" s="13"/>
    </row>
    <row r="4" spans="1:15" x14ac:dyDescent="0.25">
      <c r="A4" s="12" t="s">
        <v>28</v>
      </c>
      <c r="B4" s="13"/>
      <c r="C4" s="13"/>
    </row>
    <row r="7" spans="1:15" ht="15.75" x14ac:dyDescent="0.25">
      <c r="B7" s="14" t="s">
        <v>0</v>
      </c>
      <c r="C7" s="14"/>
      <c r="D7" s="14"/>
      <c r="E7" s="14"/>
      <c r="F7" s="14"/>
    </row>
    <row r="8" spans="1:15" ht="15.75" x14ac:dyDescent="0.25">
      <c r="B8" s="14" t="s">
        <v>1</v>
      </c>
      <c r="C8" s="14"/>
      <c r="D8" s="14"/>
      <c r="E8" s="14"/>
      <c r="F8" s="14"/>
    </row>
    <row r="9" spans="1:15" ht="7.15" customHeight="1" thickBot="1" x14ac:dyDescent="0.3"/>
    <row r="10" spans="1:15" ht="35.25" customHeight="1" thickTop="1" thickBot="1" x14ac:dyDescent="0.3">
      <c r="A10" s="15" t="s">
        <v>2</v>
      </c>
      <c r="B10" s="15"/>
      <c r="C10" s="15"/>
      <c r="D10" s="16" t="s">
        <v>3</v>
      </c>
      <c r="E10" s="16" t="s">
        <v>4</v>
      </c>
      <c r="F10" s="16" t="s">
        <v>5</v>
      </c>
      <c r="G10" s="16" t="s">
        <v>6</v>
      </c>
      <c r="H10" s="16" t="s">
        <v>7</v>
      </c>
      <c r="I10" s="16" t="s">
        <v>8</v>
      </c>
    </row>
    <row r="11" spans="1:15" s="4" customFormat="1" ht="13.5" thickTop="1" x14ac:dyDescent="0.25">
      <c r="A11" s="1" t="s">
        <v>9</v>
      </c>
      <c r="B11" s="2"/>
      <c r="C11" s="1" t="s">
        <v>10</v>
      </c>
      <c r="D11" s="1" t="s">
        <v>11</v>
      </c>
      <c r="E11" s="1" t="s">
        <v>12</v>
      </c>
      <c r="F11" s="3" t="s">
        <v>13</v>
      </c>
      <c r="G11" s="3" t="s">
        <v>14</v>
      </c>
      <c r="H11" s="3" t="s">
        <v>15</v>
      </c>
      <c r="I11" s="3" t="s">
        <v>16</v>
      </c>
    </row>
    <row r="12" spans="1:15" ht="15" customHeight="1" x14ac:dyDescent="0.25">
      <c r="A12" s="17" t="s">
        <v>17</v>
      </c>
      <c r="B12" s="18"/>
      <c r="C12" s="18"/>
      <c r="D12" s="19">
        <f>D13+D15+D17</f>
        <v>983232.60070343083</v>
      </c>
      <c r="E12" s="19">
        <f>E13+E15+E17</f>
        <v>1095500</v>
      </c>
      <c r="F12" s="19">
        <f>F13+F15+F17</f>
        <v>1142300</v>
      </c>
      <c r="G12" s="19">
        <f>G13+G15+G17</f>
        <v>1088191.6700000002</v>
      </c>
      <c r="H12" s="20">
        <f>ROUND((G12/D12*100),2)</f>
        <v>110.67</v>
      </c>
      <c r="I12" s="20">
        <f t="shared" ref="I12:I19" si="0">ROUND((G12/F12*100),2)</f>
        <v>95.26</v>
      </c>
    </row>
    <row r="13" spans="1:15" ht="15" customHeight="1" x14ac:dyDescent="0.25">
      <c r="A13" s="25" t="s">
        <v>18</v>
      </c>
      <c r="B13" s="26"/>
      <c r="C13" s="26"/>
      <c r="D13" s="27">
        <f>D14</f>
        <v>779932.46399893821</v>
      </c>
      <c r="E13" s="27">
        <f>E14</f>
        <v>814700</v>
      </c>
      <c r="F13" s="27">
        <f>F14</f>
        <v>814700</v>
      </c>
      <c r="G13" s="27">
        <f>G14</f>
        <v>867511.52</v>
      </c>
      <c r="H13" s="28">
        <f t="shared" ref="H13:H19" si="1">ROUND((G13/D13*100),2)</f>
        <v>111.23</v>
      </c>
      <c r="I13" s="28">
        <f t="shared" si="0"/>
        <v>106.48</v>
      </c>
    </row>
    <row r="14" spans="1:15" s="5" customFormat="1" ht="12.75" customHeight="1" x14ac:dyDescent="0.2">
      <c r="A14" s="21" t="s">
        <v>19</v>
      </c>
      <c r="B14" s="22"/>
      <c r="C14" s="22"/>
      <c r="D14" s="23">
        <f>5876401.15/7.5345</f>
        <v>779932.46399893821</v>
      </c>
      <c r="E14" s="23">
        <v>814700</v>
      </c>
      <c r="F14" s="23">
        <v>814700</v>
      </c>
      <c r="G14" s="23">
        <v>867511.52</v>
      </c>
      <c r="H14" s="24">
        <f t="shared" si="1"/>
        <v>111.23</v>
      </c>
      <c r="I14" s="24">
        <f t="shared" si="0"/>
        <v>106.48</v>
      </c>
      <c r="O14" s="11"/>
    </row>
    <row r="15" spans="1:15" ht="15" customHeight="1" x14ac:dyDescent="0.25">
      <c r="A15" s="25" t="s">
        <v>20</v>
      </c>
      <c r="B15" s="26"/>
      <c r="C15" s="26"/>
      <c r="D15" s="27">
        <f>D16</f>
        <v>167764.18475014929</v>
      </c>
      <c r="E15" s="27">
        <f>E16</f>
        <v>273500</v>
      </c>
      <c r="F15" s="27">
        <f>F16</f>
        <v>323500</v>
      </c>
      <c r="G15" s="27">
        <f>G16</f>
        <v>218556.59</v>
      </c>
      <c r="H15" s="28">
        <f t="shared" si="1"/>
        <v>130.28</v>
      </c>
      <c r="I15" s="28">
        <f t="shared" si="0"/>
        <v>67.56</v>
      </c>
    </row>
    <row r="16" spans="1:15" s="5" customFormat="1" ht="12.75" customHeight="1" x14ac:dyDescent="0.2">
      <c r="A16" s="21" t="s">
        <v>21</v>
      </c>
      <c r="B16" s="22"/>
      <c r="C16" s="22"/>
      <c r="D16" s="23">
        <f>(1263983.5/7.5345)+(35.75/7.5345)</f>
        <v>167764.18475014929</v>
      </c>
      <c r="E16" s="23">
        <v>273500</v>
      </c>
      <c r="F16" s="23">
        <f>180000+143500</f>
        <v>323500</v>
      </c>
      <c r="G16" s="23">
        <f>235.91+218320.68</f>
        <v>218556.59</v>
      </c>
      <c r="H16" s="24">
        <f t="shared" si="1"/>
        <v>130.28</v>
      </c>
      <c r="I16" s="24">
        <f t="shared" si="0"/>
        <v>67.56</v>
      </c>
    </row>
    <row r="17" spans="1:9" ht="15" customHeight="1" x14ac:dyDescent="0.25">
      <c r="A17" s="25" t="s">
        <v>22</v>
      </c>
      <c r="B17" s="26"/>
      <c r="C17" s="26"/>
      <c r="D17" s="27">
        <f>SUM(D18:D19)</f>
        <v>35535.951954343356</v>
      </c>
      <c r="E17" s="27">
        <f>SUM(E18:E19)</f>
        <v>7300</v>
      </c>
      <c r="F17" s="27">
        <f>SUM(F18:F19)</f>
        <v>4100</v>
      </c>
      <c r="G17" s="27">
        <f>SUM(G18:G19)</f>
        <v>2123.56</v>
      </c>
      <c r="H17" s="28">
        <f t="shared" si="1"/>
        <v>5.98</v>
      </c>
      <c r="I17" s="28">
        <f t="shared" si="0"/>
        <v>51.79</v>
      </c>
    </row>
    <row r="18" spans="1:9" s="5" customFormat="1" ht="12.75" customHeight="1" x14ac:dyDescent="0.2">
      <c r="A18" s="21" t="s">
        <v>23</v>
      </c>
      <c r="B18" s="22"/>
      <c r="C18" s="22"/>
      <c r="D18" s="23">
        <f>235229.63/7.5345</f>
        <v>31220.337115933373</v>
      </c>
      <c r="E18" s="23">
        <v>0</v>
      </c>
      <c r="F18" s="23">
        <v>0</v>
      </c>
      <c r="G18" s="23">
        <v>0</v>
      </c>
      <c r="H18" s="24">
        <f t="shared" si="1"/>
        <v>0</v>
      </c>
      <c r="I18" s="24" t="e">
        <f t="shared" si="0"/>
        <v>#DIV/0!</v>
      </c>
    </row>
    <row r="19" spans="1:9" s="5" customFormat="1" ht="12.75" customHeight="1" x14ac:dyDescent="0.2">
      <c r="A19" s="21" t="s">
        <v>24</v>
      </c>
      <c r="B19" s="22"/>
      <c r="C19" s="22"/>
      <c r="D19" s="23">
        <f>32516/7.5345</f>
        <v>4315.6148384099806</v>
      </c>
      <c r="E19" s="23">
        <v>7300</v>
      </c>
      <c r="F19" s="23">
        <v>4100</v>
      </c>
      <c r="G19" s="23">
        <v>2123.56</v>
      </c>
      <c r="H19" s="24">
        <f t="shared" si="1"/>
        <v>49.21</v>
      </c>
      <c r="I19" s="24">
        <f t="shared" si="0"/>
        <v>51.79</v>
      </c>
    </row>
    <row r="20" spans="1:9" hidden="1" x14ac:dyDescent="0.25">
      <c r="A20" s="6"/>
      <c r="B20" s="6"/>
      <c r="C20" s="6"/>
      <c r="D20" s="7"/>
      <c r="E20" s="7"/>
      <c r="F20" s="8"/>
      <c r="G20" s="8"/>
      <c r="H20" s="10"/>
      <c r="I20" s="10"/>
    </row>
    <row r="21" spans="1:9" ht="15.75" thickBot="1" x14ac:dyDescent="0.3">
      <c r="A21" s="6"/>
      <c r="B21" s="6"/>
      <c r="C21" s="6"/>
      <c r="D21" s="7"/>
      <c r="E21" s="7"/>
      <c r="F21" s="8"/>
      <c r="G21" s="8"/>
      <c r="H21" s="10"/>
      <c r="I21" s="10"/>
    </row>
    <row r="22" spans="1:9" ht="35.25" customHeight="1" thickTop="1" thickBot="1" x14ac:dyDescent="0.3">
      <c r="A22" s="15" t="s">
        <v>2</v>
      </c>
      <c r="B22" s="15"/>
      <c r="C22" s="15"/>
      <c r="D22" s="16" t="s">
        <v>3</v>
      </c>
      <c r="E22" s="16" t="s">
        <v>4</v>
      </c>
      <c r="F22" s="16" t="s">
        <v>5</v>
      </c>
      <c r="G22" s="16" t="s">
        <v>6</v>
      </c>
      <c r="H22" s="16" t="s">
        <v>7</v>
      </c>
      <c r="I22" s="16" t="s">
        <v>8</v>
      </c>
    </row>
    <row r="23" spans="1:9" s="5" customFormat="1" ht="13.5" thickTop="1" x14ac:dyDescent="0.2">
      <c r="A23" s="1" t="s">
        <v>9</v>
      </c>
      <c r="B23" s="2"/>
      <c r="C23" s="1" t="s">
        <v>10</v>
      </c>
      <c r="D23" s="1" t="s">
        <v>11</v>
      </c>
      <c r="E23" s="1" t="s">
        <v>12</v>
      </c>
      <c r="F23" s="3" t="s">
        <v>13</v>
      </c>
      <c r="G23" s="3" t="s">
        <v>14</v>
      </c>
      <c r="H23" s="3" t="s">
        <v>15</v>
      </c>
      <c r="I23" s="3" t="s">
        <v>16</v>
      </c>
    </row>
    <row r="24" spans="1:9" ht="15" customHeight="1" x14ac:dyDescent="0.25">
      <c r="A24" s="17" t="s">
        <v>25</v>
      </c>
      <c r="B24" s="18"/>
      <c r="C24" s="18"/>
      <c r="D24" s="19">
        <f>D25+D27+D29</f>
        <v>894407.06616231997</v>
      </c>
      <c r="E24" s="19">
        <f>E25+E27+E29</f>
        <v>1095500</v>
      </c>
      <c r="F24" s="19">
        <f>F25+F27+F29</f>
        <v>1142300</v>
      </c>
      <c r="G24" s="19">
        <f t="shared" ref="G24:I24" si="2">G25+G27+G29</f>
        <v>1065802.57</v>
      </c>
      <c r="H24" s="20">
        <f t="shared" si="2"/>
        <v>296.38</v>
      </c>
      <c r="I24" s="20">
        <f t="shared" si="2"/>
        <v>219.39</v>
      </c>
    </row>
    <row r="25" spans="1:9" ht="15" customHeight="1" x14ac:dyDescent="0.25">
      <c r="A25" s="25" t="s">
        <v>18</v>
      </c>
      <c r="B25" s="26"/>
      <c r="C25" s="26"/>
      <c r="D25" s="27">
        <f>D26</f>
        <v>767508.25668591144</v>
      </c>
      <c r="E25" s="27">
        <f>E26</f>
        <v>814700</v>
      </c>
      <c r="F25" s="27">
        <f>F26</f>
        <v>849600</v>
      </c>
      <c r="G25" s="27">
        <f>G26</f>
        <v>878353.77</v>
      </c>
      <c r="H25" s="28">
        <f>ROUND((G25/D25*100),2)</f>
        <v>114.44</v>
      </c>
      <c r="I25" s="28">
        <f t="shared" ref="I25:I31" si="3">ROUND((G25/F25*100),2)</f>
        <v>103.38</v>
      </c>
    </row>
    <row r="26" spans="1:9" s="5" customFormat="1" ht="12.75" customHeight="1" x14ac:dyDescent="0.2">
      <c r="A26" s="21" t="s">
        <v>19</v>
      </c>
      <c r="B26" s="22"/>
      <c r="C26" s="22"/>
      <c r="D26" s="23">
        <f>(5232790.96/7.5345)+ (550000/7.5345)</f>
        <v>767508.25668591144</v>
      </c>
      <c r="E26" s="23">
        <f>720300+93100+1300</f>
        <v>814700</v>
      </c>
      <c r="F26" s="23">
        <f>769800+75500+4300</f>
        <v>849600</v>
      </c>
      <c r="G26" s="23">
        <f>798553.77+75500+4300</f>
        <v>878353.77</v>
      </c>
      <c r="H26" s="24">
        <f t="shared" ref="H26:H31" si="4">ROUND((G26/D26*100),2)</f>
        <v>114.44</v>
      </c>
      <c r="I26" s="24">
        <f t="shared" si="3"/>
        <v>103.38</v>
      </c>
    </row>
    <row r="27" spans="1:9" ht="15" customHeight="1" x14ac:dyDescent="0.25">
      <c r="A27" s="25" t="s">
        <v>20</v>
      </c>
      <c r="B27" s="26"/>
      <c r="C27" s="26"/>
      <c r="D27" s="27">
        <f>D28</f>
        <v>118651.28143871525</v>
      </c>
      <c r="E27" s="27">
        <f>E28</f>
        <v>273500</v>
      </c>
      <c r="F27" s="27">
        <f>F28</f>
        <v>288600</v>
      </c>
      <c r="G27" s="27">
        <f>G28</f>
        <v>185325.24000000002</v>
      </c>
      <c r="H27" s="28">
        <f>ROUND((G27/D27*100),2)</f>
        <v>156.19</v>
      </c>
      <c r="I27" s="28">
        <f t="shared" si="3"/>
        <v>64.22</v>
      </c>
    </row>
    <row r="28" spans="1:9" s="5" customFormat="1" ht="12.75" customHeight="1" x14ac:dyDescent="0.2">
      <c r="A28" s="21" t="s">
        <v>21</v>
      </c>
      <c r="B28" s="22"/>
      <c r="C28" s="22"/>
      <c r="D28" s="23">
        <f>(805871.04/7.5345)+(88107.04/7.5345)</f>
        <v>118651.28143871525</v>
      </c>
      <c r="E28" s="23">
        <f>125500+148000</f>
        <v>273500</v>
      </c>
      <c r="F28" s="23">
        <f>140600+148000</f>
        <v>288600</v>
      </c>
      <c r="G28" s="23">
        <f>178274.92+7050.32</f>
        <v>185325.24000000002</v>
      </c>
      <c r="H28" s="24">
        <f t="shared" si="4"/>
        <v>156.19</v>
      </c>
      <c r="I28" s="24">
        <f t="shared" si="3"/>
        <v>64.22</v>
      </c>
    </row>
    <row r="29" spans="1:9" ht="15" customHeight="1" x14ac:dyDescent="0.25">
      <c r="A29" s="25" t="s">
        <v>22</v>
      </c>
      <c r="B29" s="26"/>
      <c r="C29" s="26"/>
      <c r="D29" s="27">
        <f>SUM(D30:D31)</f>
        <v>8247.5280376932769</v>
      </c>
      <c r="E29" s="27">
        <f>SUM(E30:E31)</f>
        <v>7300</v>
      </c>
      <c r="F29" s="27">
        <f>SUM(F30:F31)</f>
        <v>4100</v>
      </c>
      <c r="G29" s="27">
        <f>SUM(G30:G31)</f>
        <v>2123.56</v>
      </c>
      <c r="H29" s="28">
        <f>ROUND((G29/D29*100),2)</f>
        <v>25.75</v>
      </c>
      <c r="I29" s="28">
        <f t="shared" si="3"/>
        <v>51.79</v>
      </c>
    </row>
    <row r="30" spans="1:9" s="5" customFormat="1" ht="12.75" customHeight="1" x14ac:dyDescent="0.2">
      <c r="A30" s="21" t="s">
        <v>23</v>
      </c>
      <c r="B30" s="22"/>
      <c r="C30" s="22"/>
      <c r="D30" s="23">
        <f>(29625/7.5345)</f>
        <v>3931.9131992832968</v>
      </c>
      <c r="E30" s="23">
        <v>0</v>
      </c>
      <c r="F30" s="23">
        <v>0</v>
      </c>
      <c r="G30" s="23">
        <v>0</v>
      </c>
      <c r="H30" s="24">
        <f t="shared" si="4"/>
        <v>0</v>
      </c>
      <c r="I30" s="24" t="e">
        <f t="shared" si="3"/>
        <v>#DIV/0!</v>
      </c>
    </row>
    <row r="31" spans="1:9" s="5" customFormat="1" ht="12.75" customHeight="1" x14ac:dyDescent="0.2">
      <c r="A31" s="21" t="s">
        <v>24</v>
      </c>
      <c r="B31" s="22"/>
      <c r="C31" s="22"/>
      <c r="D31" s="23">
        <f>(32516/7.5345)</f>
        <v>4315.6148384099806</v>
      </c>
      <c r="E31" s="23">
        <v>7300</v>
      </c>
      <c r="F31" s="23">
        <v>4100</v>
      </c>
      <c r="G31" s="23">
        <v>2123.56</v>
      </c>
      <c r="H31" s="24">
        <f t="shared" si="4"/>
        <v>49.21</v>
      </c>
      <c r="I31" s="24">
        <f t="shared" si="3"/>
        <v>51.79</v>
      </c>
    </row>
  </sheetData>
  <mergeCells count="23">
    <mergeCell ref="A12:C12"/>
    <mergeCell ref="A13:C13"/>
    <mergeCell ref="A14:C14"/>
    <mergeCell ref="A15:C15"/>
    <mergeCell ref="A2:C2"/>
    <mergeCell ref="A3:C3"/>
    <mergeCell ref="A4:C4"/>
    <mergeCell ref="B7:F7"/>
    <mergeCell ref="B8:F8"/>
    <mergeCell ref="A10:C10"/>
    <mergeCell ref="A22:C22"/>
    <mergeCell ref="A24:C24"/>
    <mergeCell ref="A25:C25"/>
    <mergeCell ref="A26:C26"/>
    <mergeCell ref="A16:C16"/>
    <mergeCell ref="A17:C17"/>
    <mergeCell ref="A18:C18"/>
    <mergeCell ref="A19:C19"/>
    <mergeCell ref="A27:C27"/>
    <mergeCell ref="A28:C28"/>
    <mergeCell ref="A29:C29"/>
    <mergeCell ref="A30:C30"/>
    <mergeCell ref="A31:C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Anic</dc:creator>
  <cp:lastModifiedBy>Dragica Anic</cp:lastModifiedBy>
  <dcterms:created xsi:type="dcterms:W3CDTF">2024-04-19T10:04:54Z</dcterms:created>
  <dcterms:modified xsi:type="dcterms:W3CDTF">2024-04-22T10:31:06Z</dcterms:modified>
</cp:coreProperties>
</file>